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8195" windowHeight="7995"/>
  </bookViews>
  <sheets>
    <sheet name="Features" sheetId="1" r:id="rId1"/>
    <sheet name="Task Tracking" sheetId="2" r:id="rId2"/>
    <sheet name="Progress Tracking" sheetId="3" r:id="rId3"/>
  </sheets>
  <calcPr calcId="144525"/>
  <pivotCaches>
    <pivotCache cacheId="11" r:id="rId4"/>
  </pivotCaches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H4" i="3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C8" i="2"/>
  <c r="B8" i="2"/>
  <c r="C7" i="2"/>
  <c r="B7" i="2"/>
  <c r="C6" i="2"/>
  <c r="J23" i="3"/>
  <c r="J13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C11" i="3"/>
  <c r="C12" i="3"/>
  <c r="C13" i="3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7" i="3"/>
  <c r="C8" i="3" s="1"/>
  <c r="C9" i="3" s="1"/>
  <c r="C10" i="3" s="1"/>
  <c r="C6" i="3"/>
  <c r="C5" i="3"/>
  <c r="C4" i="3"/>
  <c r="B6" i="2"/>
  <c r="J7" i="2"/>
  <c r="I7" i="2"/>
  <c r="J9" i="2"/>
  <c r="I9" i="2"/>
  <c r="J8" i="2"/>
  <c r="I8" i="2"/>
  <c r="J6" i="2"/>
  <c r="I6" i="2"/>
  <c r="J5" i="2"/>
  <c r="I5" i="2"/>
  <c r="J4" i="2"/>
  <c r="I4" i="2"/>
  <c r="E4" i="2"/>
  <c r="D6" i="2" l="1"/>
  <c r="D8" i="2"/>
  <c r="D7" i="2"/>
</calcChain>
</file>

<file path=xl/sharedStrings.xml><?xml version="1.0" encoding="utf-8"?>
<sst xmlns="http://schemas.openxmlformats.org/spreadsheetml/2006/main" count="145" uniqueCount="90">
  <si>
    <t>Feature ID</t>
  </si>
  <si>
    <t>Priority</t>
  </si>
  <si>
    <t>Feature</t>
  </si>
  <si>
    <t>Est</t>
  </si>
  <si>
    <t>Desc</t>
  </si>
  <si>
    <t>Date Added</t>
  </si>
  <si>
    <t>Date Prioritized</t>
  </si>
  <si>
    <t>R1</t>
  </si>
  <si>
    <t>Product Search</t>
  </si>
  <si>
    <t>Search page for Products</t>
  </si>
  <si>
    <t>Product Detail Page</t>
  </si>
  <si>
    <t>Display of product details</t>
  </si>
  <si>
    <t>Admin Login</t>
  </si>
  <si>
    <t>Ability for an administrator to login</t>
  </si>
  <si>
    <t>Product Edit Page</t>
  </si>
  <si>
    <t>Edit the general product detals and category</t>
  </si>
  <si>
    <t>Category Edit</t>
  </si>
  <si>
    <t>Add/Edit/Deleet category name, description, and picture</t>
  </si>
  <si>
    <t>Push product data to System Y</t>
  </si>
  <si>
    <t>Push product data to other system on [daily?|immediate?]</t>
  </si>
  <si>
    <t>Product Matrix</t>
  </si>
  <si>
    <t>Product matrix page for search results or category listing</t>
  </si>
  <si>
    <t>Task ID</t>
  </si>
  <si>
    <t>Name</t>
  </si>
  <si>
    <t>#</t>
  </si>
  <si>
    <t>Estimate</t>
  </si>
  <si>
    <t>Remaining</t>
  </si>
  <si>
    <t>Task Description</t>
  </si>
  <si>
    <t>Done?</t>
  </si>
  <si>
    <t>Iteration</t>
  </si>
  <si>
    <t>I1</t>
  </si>
  <si>
    <t>1A</t>
  </si>
  <si>
    <t>Create DAL objects and product tables in DB</t>
  </si>
  <si>
    <t>Create search form</t>
  </si>
  <si>
    <t>1B</t>
  </si>
  <si>
    <t>1C</t>
  </si>
  <si>
    <t>2A</t>
  </si>
  <si>
    <t>Create page</t>
  </si>
  <si>
    <t>Wire up data objects + query</t>
  </si>
  <si>
    <t>2B</t>
  </si>
  <si>
    <t>8A</t>
  </si>
  <si>
    <t>Implement search function and results display using matrix</t>
  </si>
  <si>
    <t>Implement matrix control to display products and fire paging events</t>
  </si>
  <si>
    <t>Assigned</t>
  </si>
  <si>
    <t>%</t>
  </si>
  <si>
    <t>Capacity</t>
  </si>
  <si>
    <t>Start Date</t>
  </si>
  <si>
    <t>Date</t>
  </si>
  <si>
    <t>Ideal Avail</t>
  </si>
  <si>
    <t>Ideal Remaining</t>
  </si>
  <si>
    <t>Actual Remaining</t>
  </si>
  <si>
    <t>Right Now</t>
  </si>
  <si>
    <t>I2</t>
  </si>
  <si>
    <t>I3</t>
  </si>
  <si>
    <t>Corrected Ideal Avail/Day</t>
  </si>
  <si>
    <t>3A</t>
  </si>
  <si>
    <t>3B</t>
  </si>
  <si>
    <t>Update master pages and base page to include properties/link</t>
  </si>
  <si>
    <t>Implement membership using sample project pages</t>
  </si>
  <si>
    <t>3C</t>
  </si>
  <si>
    <t>Convert all pages over to site style + layout</t>
  </si>
  <si>
    <t>4A</t>
  </si>
  <si>
    <t>Create page and forms for product edit page</t>
  </si>
  <si>
    <t>4B</t>
  </si>
  <si>
    <t>Wire page for loading/save</t>
  </si>
  <si>
    <t>4C</t>
  </si>
  <si>
    <t>4D</t>
  </si>
  <si>
    <t>Add business rule + data validation to product save</t>
  </si>
  <si>
    <t>4E</t>
  </si>
  <si>
    <t>5A</t>
  </si>
  <si>
    <t>Add basic image upload capability (single size) w/ forced resize to max height or width</t>
  </si>
  <si>
    <t>Create page/forms for page</t>
  </si>
  <si>
    <t>5B</t>
  </si>
  <si>
    <t>Wire in edit link next to categories for admins</t>
  </si>
  <si>
    <t>Add edit link to products (page + matrix) for admins only</t>
  </si>
  <si>
    <t>5C</t>
  </si>
  <si>
    <t>Wire page for loading/save w/ basic validation</t>
  </si>
  <si>
    <t>5D</t>
  </si>
  <si>
    <t>Add image upload like product image upload</t>
  </si>
  <si>
    <t>RELEASE 1!</t>
  </si>
  <si>
    <t>DB deploy, site build + deploy, production folder setup for images, etc</t>
  </si>
  <si>
    <t>6A</t>
  </si>
  <si>
    <t>Determine reqs for data sync</t>
  </si>
  <si>
    <t>6B</t>
  </si>
  <si>
    <t>Implement something? Need to know reqs to decide method</t>
  </si>
  <si>
    <t>?</t>
  </si>
  <si>
    <t>Row Labels</t>
  </si>
  <si>
    <t>Grand Total</t>
  </si>
  <si>
    <t>Sum of Ideal Remaining</t>
  </si>
  <si>
    <t>Sum of Actual Remaining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</si>
</sst>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d\ \-\ ddd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0" fontId="2" fillId="0" borderId="0" xfId="0" applyFont="1" applyFill="1" applyBorder="1"/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vertical="top" wrapText="1"/>
    </xf>
    <xf numFmtId="16" fontId="0" fillId="0" borderId="0" xfId="0" applyNumberFormat="1" applyFont="1" applyFill="1" applyBorder="1" applyAlignment="1">
      <alignment horizontal="left" wrapText="1"/>
    </xf>
    <xf numFmtId="16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16" fontId="5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/>
    <xf numFmtId="49" fontId="0" fillId="0" borderId="0" xfId="0" applyNumberFormat="1"/>
    <xf numFmtId="0" fontId="3" fillId="0" borderId="0" xfId="0" applyFont="1"/>
    <xf numFmtId="16" fontId="0" fillId="0" borderId="0" xfId="0" applyNumberFormat="1"/>
    <xf numFmtId="0" fontId="0" fillId="0" borderId="0" xfId="0"/>
    <xf numFmtId="0" fontId="2" fillId="0" borderId="0" xfId="0" applyFont="1"/>
    <xf numFmtId="0" fontId="0" fillId="0" borderId="0" xfId="0" applyNumberFormat="1"/>
    <xf numFmtId="0" fontId="0" fillId="0" borderId="0" xfId="0" pivotButton="1"/>
    <xf numFmtId="0" fontId="3" fillId="0" borderId="0" xfId="0" applyFont="1"/>
    <xf numFmtId="14" fontId="3" fillId="0" borderId="0" xfId="0" applyNumberFormat="1" applyFont="1"/>
    <xf numFmtId="2" fontId="3" fillId="0" borderId="0" xfId="0" applyNumberFormat="1" applyFont="1"/>
    <xf numFmtId="9" fontId="0" fillId="0" borderId="0" xfId="0" applyNumberFormat="1" applyAlignment="1">
      <alignment horizontal="center" vertical="center"/>
    </xf>
    <xf numFmtId="0" fontId="0" fillId="0" borderId="0" xfId="0" applyFont="1" applyFill="1" applyAlignment="1">
      <alignment vertical="top"/>
    </xf>
    <xf numFmtId="49" fontId="4" fillId="2" borderId="0" xfId="0" applyNumberFormat="1" applyFont="1" applyFill="1"/>
    <xf numFmtId="164" fontId="4" fillId="2" borderId="0" xfId="0" applyNumberFormat="1" applyFont="1" applyFill="1" applyAlignment="1">
      <alignment horizontal="left"/>
    </xf>
    <xf numFmtId="2" fontId="4" fillId="2" borderId="0" xfId="0" applyNumberFormat="1" applyFont="1" applyFill="1" applyAlignment="1">
      <alignment horizontal="left"/>
    </xf>
    <xf numFmtId="2" fontId="4" fillId="2" borderId="0" xfId="0" applyNumberFormat="1" applyFont="1" applyFill="1"/>
    <xf numFmtId="0" fontId="2" fillId="2" borderId="0" xfId="0" applyFont="1" applyFill="1"/>
    <xf numFmtId="0" fontId="4" fillId="2" borderId="0" xfId="0" applyFont="1" applyFill="1"/>
    <xf numFmtId="0" fontId="3" fillId="0" borderId="0" xfId="0" applyFont="1" applyAlignment="1">
      <alignment horizontal="right"/>
    </xf>
    <xf numFmtId="0" fontId="1" fillId="0" borderId="0" xfId="0" applyFont="1"/>
    <xf numFmtId="0" fontId="6" fillId="0" borderId="0" xfId="0" applyFon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12">
    <dxf>
      <fill>
        <patternFill>
          <bgColor theme="9" tint="0.59996337778862885"/>
        </patternFill>
      </fill>
    </dxf>
    <dxf>
      <font>
        <i/>
      </font>
    </dxf>
    <dxf>
      <font>
        <i/>
      </font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1" formatCode="d\-mmm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general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[SampleWorkbook.xlsx]Progress Tracking!PivotTable2</c:name>
    <c:fmtId val="0"/>
  </c:pivotSource>
  <c:chart>
    <c:autoTitleDeleted val="0"/>
    <c:pivotFmts>
      <c:pivotFmt>
        <c:idx val="0"/>
        <c:spPr>
          <a:solidFill>
            <a:schemeClr val="accent3">
              <a:lumMod val="60000"/>
              <a:lumOff val="40000"/>
            </a:schemeClr>
          </a:solidFill>
        </c:spPr>
        <c:marker>
          <c:symbol val="none"/>
        </c:marker>
      </c:pivotFmt>
      <c:pivotFmt>
        <c:idx val="1"/>
        <c:spPr>
          <a:ln>
            <a:solidFill>
              <a:schemeClr val="accent1"/>
            </a:solidFill>
          </a:ln>
        </c:spPr>
        <c:marker>
          <c:symbol val="diamond"/>
          <c:size val="7"/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</c:marker>
      </c:pivotFmt>
    </c:pivotFmts>
    <c:plotArea>
      <c:layout/>
      <c:areaChart>
        <c:grouping val="standard"/>
        <c:varyColors val="0"/>
        <c:ser>
          <c:idx val="0"/>
          <c:order val="0"/>
          <c:tx>
            <c:strRef>
              <c:f>'Progress Tracking'!$M$26</c:f>
              <c:strCache>
                <c:ptCount val="1"/>
                <c:pt idx="0">
                  <c:v>Sum of Ideal Remaining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'Progress Tracking'!$L$27:$L$37</c:f>
              <c:strCache>
                <c:ptCount val="10"/>
                <c:pt idx="0">
                  <c:v>6/1/2011</c:v>
                </c:pt>
                <c:pt idx="1">
                  <c:v>6/2/2011</c:v>
                </c:pt>
                <c:pt idx="2">
                  <c:v>6/3/2011</c:v>
                </c:pt>
                <c:pt idx="3">
                  <c:v>6/6/2011</c:v>
                </c:pt>
                <c:pt idx="4">
                  <c:v>6/7/2011</c:v>
                </c:pt>
                <c:pt idx="5">
                  <c:v>6/8/2011</c:v>
                </c:pt>
                <c:pt idx="6">
                  <c:v>6/9/2011</c:v>
                </c:pt>
                <c:pt idx="7">
                  <c:v>6/10/2011</c:v>
                </c:pt>
                <c:pt idx="8">
                  <c:v>6/13/2011</c:v>
                </c:pt>
                <c:pt idx="9">
                  <c:v>6/14/2011</c:v>
                </c:pt>
              </c:strCache>
            </c:strRef>
          </c:cat>
          <c:val>
            <c:numRef>
              <c:f>'Progress Tracking'!$M$27:$M$37</c:f>
              <c:numCache>
                <c:formatCode>General</c:formatCode>
                <c:ptCount val="10"/>
                <c:pt idx="0">
                  <c:v>54</c:v>
                </c:pt>
                <c:pt idx="1">
                  <c:v>48</c:v>
                </c:pt>
                <c:pt idx="2">
                  <c:v>42</c:v>
                </c:pt>
                <c:pt idx="3">
                  <c:v>36</c:v>
                </c:pt>
                <c:pt idx="4">
                  <c:v>30</c:v>
                </c:pt>
                <c:pt idx="5">
                  <c:v>24</c:v>
                </c:pt>
                <c:pt idx="6">
                  <c:v>18</c:v>
                </c:pt>
                <c:pt idx="7">
                  <c:v>12</c:v>
                </c:pt>
                <c:pt idx="8">
                  <c:v>6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1152"/>
        <c:axId val="42400512"/>
      </c:areaChart>
      <c:lineChart>
        <c:grouping val="standard"/>
        <c:varyColors val="0"/>
        <c:ser>
          <c:idx val="1"/>
          <c:order val="1"/>
          <c:tx>
            <c:strRef>
              <c:f>'Progress Tracking'!$N$26</c:f>
              <c:strCache>
                <c:ptCount val="1"/>
                <c:pt idx="0">
                  <c:v>Sum of Actual Remaining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'Progress Tracking'!$L$27:$L$37</c:f>
              <c:strCache>
                <c:ptCount val="10"/>
                <c:pt idx="0">
                  <c:v>6/1/2011</c:v>
                </c:pt>
                <c:pt idx="1">
                  <c:v>6/2/2011</c:v>
                </c:pt>
                <c:pt idx="2">
                  <c:v>6/3/2011</c:v>
                </c:pt>
                <c:pt idx="3">
                  <c:v>6/6/2011</c:v>
                </c:pt>
                <c:pt idx="4">
                  <c:v>6/7/2011</c:v>
                </c:pt>
                <c:pt idx="5">
                  <c:v>6/8/2011</c:v>
                </c:pt>
                <c:pt idx="6">
                  <c:v>6/9/2011</c:v>
                </c:pt>
                <c:pt idx="7">
                  <c:v>6/10/2011</c:v>
                </c:pt>
                <c:pt idx="8">
                  <c:v>6/13/2011</c:v>
                </c:pt>
                <c:pt idx="9">
                  <c:v>6/14/2011</c:v>
                </c:pt>
              </c:strCache>
            </c:strRef>
          </c:cat>
          <c:val>
            <c:numRef>
              <c:f>'Progress Tracking'!$N$27:$N$37</c:f>
              <c:numCache>
                <c:formatCode>General</c:formatCode>
                <c:ptCount val="10"/>
                <c:pt idx="0">
                  <c:v>56</c:v>
                </c:pt>
                <c:pt idx="1">
                  <c:v>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41152"/>
        <c:axId val="42400512"/>
      </c:lineChart>
      <c:catAx>
        <c:axId val="41841152"/>
        <c:scaling>
          <c:orientation val="minMax"/>
        </c:scaling>
        <c:delete val="0"/>
        <c:axPos val="b"/>
        <c:majorTickMark val="out"/>
        <c:minorTickMark val="none"/>
        <c:tickLblPos val="nextTo"/>
        <c:crossAx val="42400512"/>
        <c:crosses val="autoZero"/>
        <c:auto val="1"/>
        <c:lblAlgn val="ctr"/>
        <c:lblOffset val="100"/>
        <c:noMultiLvlLbl val="0"/>
      </c:catAx>
      <c:valAx>
        <c:axId val="42400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8411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4</xdr:row>
      <xdr:rowOff>76200</xdr:rowOff>
    </xdr:from>
    <xdr:to>
      <xdr:col>13</xdr:col>
      <xdr:colOff>809625</xdr:colOff>
      <xdr:row>18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arwn" refreshedDate="40741.410744560184" createdVersion="4" refreshedVersion="4" minRefreshableVersion="3" recordCount="27">
  <cacheSource type="worksheet">
    <worksheetSource ref="B3:F30" sheet="Progress Tracking"/>
  </cacheSource>
  <cacheFields count="5">
    <cacheField name="Iteration" numFmtId="0">
      <sharedItems count="3">
        <s v="I1"/>
        <s v="I2"/>
        <s v="I3"/>
      </sharedItems>
    </cacheField>
    <cacheField name="Date" numFmtId="14">
      <sharedItems containsSemiMixedTypes="0" containsNonDate="0" containsDate="1" containsString="0" minDate="2011-06-01T00:00:00" maxDate="2011-07-08T00:00:00" count="27">
        <d v="2011-06-01T00:00:00"/>
        <d v="2011-06-02T00:00:00"/>
        <d v="2011-06-03T00:00:00"/>
        <d v="2011-06-06T00:00:00"/>
        <d v="2011-06-07T00:00:00"/>
        <d v="2011-06-08T00:00:00"/>
        <d v="2011-06-09T00:00:00"/>
        <d v="2011-06-10T00:00:00"/>
        <d v="2011-06-13T00:00:00"/>
        <d v="2011-06-14T00:00:00"/>
        <d v="2011-06-15T00:00:00"/>
        <d v="2011-06-16T00:00:00"/>
        <d v="2011-06-17T00:00:00"/>
        <d v="2011-06-20T00:00:00"/>
        <d v="2011-06-21T00:00:00"/>
        <d v="2011-06-22T00:00:00"/>
        <d v="2011-06-23T00:00:00"/>
        <d v="2011-06-24T00:00:00"/>
        <d v="2011-06-27T00:00:00"/>
        <d v="2011-06-28T00:00:00"/>
        <d v="2011-06-29T00:00:00"/>
        <d v="2011-06-30T00:00:00"/>
        <d v="2011-07-01T00:00:00"/>
        <d v="2011-07-04T00:00:00"/>
        <d v="2011-07-05T00:00:00"/>
        <d v="2011-07-06T00:00:00"/>
        <d v="2011-07-07T00:00:00"/>
      </sharedItems>
    </cacheField>
    <cacheField name="Ideal Avail" numFmtId="2">
      <sharedItems containsSemiMixedTypes="0" containsString="0" containsNumber="1" containsInteger="1" minValue="6" maxValue="6"/>
    </cacheField>
    <cacheField name="Ideal Remaining" numFmtId="0">
      <sharedItems containsSemiMixedTypes="0" containsString="0" containsNumber="1" containsInteger="1" minValue="0" maxValue="54"/>
    </cacheField>
    <cacheField name="Actual Remaining" numFmtId="0">
      <sharedItems containsString="0" containsBlank="1" containsNumber="1" containsInteger="1" minValue="47" maxValue="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x v="0"/>
    <n v="6"/>
    <n v="54"/>
    <n v="56"/>
  </r>
  <r>
    <x v="0"/>
    <x v="1"/>
    <n v="6"/>
    <n v="48"/>
    <n v="47"/>
  </r>
  <r>
    <x v="0"/>
    <x v="2"/>
    <n v="6"/>
    <n v="42"/>
    <m/>
  </r>
  <r>
    <x v="0"/>
    <x v="3"/>
    <n v="6"/>
    <n v="36"/>
    <m/>
  </r>
  <r>
    <x v="0"/>
    <x v="4"/>
    <n v="6"/>
    <n v="30"/>
    <m/>
  </r>
  <r>
    <x v="0"/>
    <x v="5"/>
    <n v="6"/>
    <n v="24"/>
    <m/>
  </r>
  <r>
    <x v="0"/>
    <x v="6"/>
    <n v="6"/>
    <n v="18"/>
    <m/>
  </r>
  <r>
    <x v="0"/>
    <x v="7"/>
    <n v="6"/>
    <n v="12"/>
    <m/>
  </r>
  <r>
    <x v="0"/>
    <x v="8"/>
    <n v="6"/>
    <n v="6"/>
    <m/>
  </r>
  <r>
    <x v="0"/>
    <x v="9"/>
    <n v="6"/>
    <n v="0"/>
    <m/>
  </r>
  <r>
    <x v="1"/>
    <x v="10"/>
    <n v="6"/>
    <n v="54"/>
    <m/>
  </r>
  <r>
    <x v="1"/>
    <x v="11"/>
    <n v="6"/>
    <n v="48"/>
    <m/>
  </r>
  <r>
    <x v="1"/>
    <x v="12"/>
    <n v="6"/>
    <n v="42"/>
    <m/>
  </r>
  <r>
    <x v="1"/>
    <x v="13"/>
    <n v="6"/>
    <n v="36"/>
    <m/>
  </r>
  <r>
    <x v="1"/>
    <x v="14"/>
    <n v="6"/>
    <n v="30"/>
    <m/>
  </r>
  <r>
    <x v="1"/>
    <x v="15"/>
    <n v="6"/>
    <n v="24"/>
    <m/>
  </r>
  <r>
    <x v="1"/>
    <x v="16"/>
    <n v="6"/>
    <n v="18"/>
    <m/>
  </r>
  <r>
    <x v="1"/>
    <x v="17"/>
    <n v="6"/>
    <n v="12"/>
    <m/>
  </r>
  <r>
    <x v="1"/>
    <x v="18"/>
    <n v="6"/>
    <n v="6"/>
    <m/>
  </r>
  <r>
    <x v="1"/>
    <x v="19"/>
    <n v="6"/>
    <n v="0"/>
    <m/>
  </r>
  <r>
    <x v="2"/>
    <x v="20"/>
    <n v="6"/>
    <n v="36"/>
    <m/>
  </r>
  <r>
    <x v="2"/>
    <x v="21"/>
    <n v="6"/>
    <n v="30"/>
    <m/>
  </r>
  <r>
    <x v="2"/>
    <x v="22"/>
    <n v="6"/>
    <n v="24"/>
    <m/>
  </r>
  <r>
    <x v="2"/>
    <x v="23"/>
    <n v="6"/>
    <n v="18"/>
    <m/>
  </r>
  <r>
    <x v="2"/>
    <x v="24"/>
    <n v="6"/>
    <n v="12"/>
    <m/>
  </r>
  <r>
    <x v="2"/>
    <x v="25"/>
    <n v="6"/>
    <n v="6"/>
    <m/>
  </r>
  <r>
    <x v="2"/>
    <x v="26"/>
    <n v="6"/>
    <n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2">
  <location ref="L26:N37" firstHeaderRow="0" firstDataRow="1" firstDataCol="1" rowPageCount="1" colPageCount="1"/>
  <pivotFields count="5">
    <pivotField axis="axisPage" showAll="0">
      <items count="4">
        <item x="0"/>
        <item x="1"/>
        <item x="2"/>
        <item t="default"/>
      </items>
    </pivotField>
    <pivotField axis="axisRow" numFmtId="14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numFmtId="2" showAll="0"/>
    <pivotField dataField="1" showAll="0"/>
    <pivotField dataField="1"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0" hier="-1"/>
  </pageFields>
  <dataFields count="2">
    <dataField name="Sum of Ideal Remaining" fld="3" baseField="0" baseItem="0"/>
    <dataField name="Sum of Actual Remaining" fld="4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FeatureTable" displayName="FeatureTable" ref="B2:H10" totalsRowShown="0" headerRowDxfId="4" dataDxfId="3">
  <autoFilter ref="B2:H10"/>
  <sortState ref="B3:H11">
    <sortCondition ref="C2:C11"/>
  </sortState>
  <tableColumns count="7">
    <tableColumn id="2" name="Feature ID" dataDxfId="11"/>
    <tableColumn id="3" name="Priority" dataDxfId="10"/>
    <tableColumn id="4" name="Feature" dataDxfId="9"/>
    <tableColumn id="5" name="Est" dataDxfId="8"/>
    <tableColumn id="6" name="Desc" dataDxfId="7"/>
    <tableColumn id="7" name="Date Added" dataDxfId="6"/>
    <tableColumn id="8" name="Date Prioritized" dataDxfId="5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E3:M24" totalsRowShown="0">
  <autoFilter ref="E3:M24"/>
  <sortState ref="E4:M13">
    <sortCondition ref="F4:F13"/>
    <sortCondition ref="I4:I13"/>
    <sortCondition ref="G4:G13"/>
  </sortState>
  <tableColumns count="9">
    <tableColumn id="1" name="Done?">
      <calculatedColumnFormula>IF(L4=0,1,"")</calculatedColumnFormula>
    </tableColumn>
    <tableColumn id="2" name="Iteration"/>
    <tableColumn id="3" name="Task ID"/>
    <tableColumn id="4" name="#"/>
    <tableColumn id="5" name="Priority" dataDxfId="2"/>
    <tableColumn id="6" name="Name" dataDxfId="1"/>
    <tableColumn id="7" name="Estimate"/>
    <tableColumn id="8" name="Remaining"/>
    <tableColumn id="9" name="Task Description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"/>
  <sheetViews>
    <sheetView tabSelected="1" workbookViewId="0">
      <selection activeCell="F13" sqref="F13"/>
    </sheetView>
  </sheetViews>
  <sheetFormatPr defaultRowHeight="15" x14ac:dyDescent="0.25"/>
  <cols>
    <col min="2" max="2" width="12.28515625" customWidth="1"/>
    <col min="3" max="3" width="9.7109375" customWidth="1"/>
    <col min="4" max="4" width="47.28515625" bestFit="1" customWidth="1"/>
    <col min="5" max="5" width="5.85546875" bestFit="1" customWidth="1"/>
    <col min="6" max="6" width="54.85546875" customWidth="1"/>
    <col min="7" max="7" width="13.7109375" bestFit="1" customWidth="1"/>
    <col min="8" max="8" width="17.28515625" bestFit="1" customWidth="1"/>
  </cols>
  <sheetData>
    <row r="2" spans="2:8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2:8" x14ac:dyDescent="0.25">
      <c r="B3" s="3">
        <v>1</v>
      </c>
      <c r="C3" s="3">
        <v>10</v>
      </c>
      <c r="D3" s="3" t="s">
        <v>8</v>
      </c>
      <c r="E3" s="3">
        <v>2</v>
      </c>
      <c r="F3" s="4" t="s">
        <v>9</v>
      </c>
      <c r="G3" s="5"/>
      <c r="H3" s="6"/>
    </row>
    <row r="4" spans="2:8" x14ac:dyDescent="0.25">
      <c r="B4" s="8">
        <v>8</v>
      </c>
      <c r="C4" s="8">
        <v>17</v>
      </c>
      <c r="D4" s="8" t="s">
        <v>20</v>
      </c>
      <c r="E4" s="8">
        <v>2</v>
      </c>
      <c r="F4" s="9" t="s">
        <v>21</v>
      </c>
      <c r="G4" s="1"/>
      <c r="H4" s="10"/>
    </row>
    <row r="5" spans="2:8" x14ac:dyDescent="0.25">
      <c r="B5" s="3">
        <v>2</v>
      </c>
      <c r="C5" s="3">
        <v>20</v>
      </c>
      <c r="D5" s="3" t="s">
        <v>10</v>
      </c>
      <c r="E5" s="3">
        <v>1</v>
      </c>
      <c r="F5" s="4" t="s">
        <v>11</v>
      </c>
      <c r="G5" s="7"/>
      <c r="H5" s="6"/>
    </row>
    <row r="6" spans="2:8" x14ac:dyDescent="0.25">
      <c r="B6" s="3">
        <v>3</v>
      </c>
      <c r="C6" s="3">
        <v>30</v>
      </c>
      <c r="D6" s="3" t="s">
        <v>12</v>
      </c>
      <c r="E6" s="3">
        <v>4</v>
      </c>
      <c r="F6" s="4" t="s">
        <v>13</v>
      </c>
      <c r="G6" s="5"/>
      <c r="H6" s="6"/>
    </row>
    <row r="7" spans="2:8" x14ac:dyDescent="0.25">
      <c r="B7" s="3">
        <v>4</v>
      </c>
      <c r="C7" s="3">
        <v>40</v>
      </c>
      <c r="D7" s="3" t="s">
        <v>14</v>
      </c>
      <c r="E7" s="3">
        <v>3</v>
      </c>
      <c r="F7" s="4" t="s">
        <v>15</v>
      </c>
      <c r="G7" s="5"/>
      <c r="H7" s="6"/>
    </row>
    <row r="8" spans="2:8" x14ac:dyDescent="0.25">
      <c r="B8" s="3">
        <v>5</v>
      </c>
      <c r="C8" s="3">
        <v>50</v>
      </c>
      <c r="D8" s="3" t="s">
        <v>16</v>
      </c>
      <c r="E8" s="3">
        <v>2</v>
      </c>
      <c r="F8" s="4" t="s">
        <v>17</v>
      </c>
      <c r="G8" s="5"/>
      <c r="H8" s="6"/>
    </row>
    <row r="9" spans="2:8" x14ac:dyDescent="0.25">
      <c r="B9" s="8">
        <v>7</v>
      </c>
      <c r="C9" s="8">
        <v>55</v>
      </c>
      <c r="D9" s="24" t="s">
        <v>79</v>
      </c>
      <c r="E9" s="8">
        <v>0.5</v>
      </c>
      <c r="F9" s="9"/>
      <c r="G9" s="1"/>
      <c r="H9" s="10"/>
    </row>
    <row r="10" spans="2:8" x14ac:dyDescent="0.25">
      <c r="B10" s="3">
        <v>6</v>
      </c>
      <c r="C10" s="3">
        <v>60</v>
      </c>
      <c r="D10" s="3" t="s">
        <v>18</v>
      </c>
      <c r="E10" s="3" t="s">
        <v>85</v>
      </c>
      <c r="F10" s="4" t="s">
        <v>19</v>
      </c>
      <c r="G10" s="5"/>
      <c r="H10" s="6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L7" sqref="L7"/>
    </sheetView>
  </sheetViews>
  <sheetFormatPr defaultRowHeight="15" x14ac:dyDescent="0.25"/>
  <cols>
    <col min="1" max="4" width="9.140625" style="12"/>
    <col min="5" max="5" width="9" bestFit="1" customWidth="1"/>
    <col min="6" max="6" width="10.85546875" customWidth="1"/>
    <col min="7" max="7" width="9.28515625" customWidth="1"/>
    <col min="9" max="9" width="9.7109375" customWidth="1"/>
    <col min="10" max="10" width="18.5703125" bestFit="1" customWidth="1"/>
    <col min="11" max="11" width="10.85546875" customWidth="1"/>
    <col min="12" max="12" width="12.5703125" customWidth="1"/>
    <col min="13" max="13" width="62.5703125" bestFit="1" customWidth="1"/>
  </cols>
  <sheetData>
    <row r="2" spans="1:13" x14ac:dyDescent="0.25">
      <c r="H2" s="11" t="s">
        <v>2</v>
      </c>
      <c r="I2" s="11"/>
      <c r="J2" s="11"/>
    </row>
    <row r="3" spans="1:13" x14ac:dyDescent="0.25">
      <c r="E3" t="s">
        <v>28</v>
      </c>
      <c r="F3" t="s">
        <v>29</v>
      </c>
      <c r="G3" t="s">
        <v>22</v>
      </c>
      <c r="H3" t="s">
        <v>24</v>
      </c>
      <c r="I3" t="s">
        <v>1</v>
      </c>
      <c r="J3" t="s">
        <v>23</v>
      </c>
      <c r="K3" t="s">
        <v>25</v>
      </c>
      <c r="L3" t="s">
        <v>26</v>
      </c>
      <c r="M3" t="s">
        <v>27</v>
      </c>
    </row>
    <row r="4" spans="1:13" x14ac:dyDescent="0.25">
      <c r="E4">
        <f>IF(L4=0,1,"")</f>
        <v>1</v>
      </c>
      <c r="F4" s="15" t="s">
        <v>30</v>
      </c>
      <c r="G4" s="13" t="s">
        <v>31</v>
      </c>
      <c r="H4" s="12">
        <v>1</v>
      </c>
      <c r="I4" s="14">
        <f>VLOOKUP(H4,FeatureTable[],2,FALSE)</f>
        <v>10</v>
      </c>
      <c r="J4" s="14" t="str">
        <f>VLOOKUP(H4,FeatureTable[],3,FALSE)</f>
        <v>Product Search</v>
      </c>
      <c r="K4" s="12">
        <v>3</v>
      </c>
      <c r="L4" s="12">
        <v>0</v>
      </c>
      <c r="M4" s="12" t="s">
        <v>32</v>
      </c>
    </row>
    <row r="5" spans="1:13" x14ac:dyDescent="0.25">
      <c r="A5" s="17" t="s">
        <v>29</v>
      </c>
      <c r="B5" s="17" t="s">
        <v>43</v>
      </c>
      <c r="C5" s="17" t="s">
        <v>45</v>
      </c>
      <c r="D5" s="17" t="s">
        <v>44</v>
      </c>
      <c r="E5" s="16">
        <f t="shared" ref="E5:E24" si="0">IF(L5=0,1,"")</f>
        <v>1</v>
      </c>
      <c r="F5" t="s">
        <v>30</v>
      </c>
      <c r="G5" t="s">
        <v>34</v>
      </c>
      <c r="H5" s="12">
        <v>1</v>
      </c>
      <c r="I5" s="14">
        <f>VLOOKUP(H5,FeatureTable[],2,FALSE)</f>
        <v>10</v>
      </c>
      <c r="J5" s="14" t="str">
        <f>VLOOKUP(H5,FeatureTable[],3,FALSE)</f>
        <v>Product Search</v>
      </c>
      <c r="K5">
        <v>2</v>
      </c>
      <c r="L5">
        <v>0</v>
      </c>
      <c r="M5" t="s">
        <v>33</v>
      </c>
    </row>
    <row r="6" spans="1:13" x14ac:dyDescent="0.25">
      <c r="A6" s="12" t="s">
        <v>30</v>
      </c>
      <c r="B6" s="12">
        <f>SUMIF(Table3[Iteration],A6,Table3[Estimate])</f>
        <v>56</v>
      </c>
      <c r="C6" s="12">
        <f>SUMIF('Progress Tracking'!$B$4:$B$50,'Task Tracking'!A6,'Progress Tracking'!$D$4:$D$50)</f>
        <v>60</v>
      </c>
      <c r="D6" s="23">
        <f>B6/C6</f>
        <v>0.93333333333333335</v>
      </c>
      <c r="E6" s="16">
        <f t="shared" si="0"/>
        <v>1</v>
      </c>
      <c r="F6" t="s">
        <v>30</v>
      </c>
      <c r="G6" t="s">
        <v>35</v>
      </c>
      <c r="H6" s="12">
        <v>1</v>
      </c>
      <c r="I6" s="14">
        <f>VLOOKUP(H6,FeatureTable[],2,FALSE)</f>
        <v>10</v>
      </c>
      <c r="J6" s="14" t="str">
        <f>VLOOKUP(H6,FeatureTable[],3,FALSE)</f>
        <v>Product Search</v>
      </c>
      <c r="K6">
        <v>4</v>
      </c>
      <c r="L6">
        <v>0</v>
      </c>
      <c r="M6" t="s">
        <v>41</v>
      </c>
    </row>
    <row r="7" spans="1:13" x14ac:dyDescent="0.25">
      <c r="A7" s="16" t="s">
        <v>52</v>
      </c>
      <c r="B7" s="16">
        <f>SUMIF(Table3[Iteration],A7,Table3[Estimate])</f>
        <v>46</v>
      </c>
      <c r="C7" s="16">
        <f>SUMIF('Progress Tracking'!$B$4:$B$50,'Task Tracking'!A7,'Progress Tracking'!$D$4:$D$50)</f>
        <v>60</v>
      </c>
      <c r="D7" s="23">
        <f>B7/C7</f>
        <v>0.76666666666666672</v>
      </c>
      <c r="E7" s="16" t="str">
        <f t="shared" si="0"/>
        <v/>
      </c>
      <c r="F7" t="s">
        <v>30</v>
      </c>
      <c r="G7" t="s">
        <v>40</v>
      </c>
      <c r="H7">
        <v>8</v>
      </c>
      <c r="I7" s="14">
        <f>VLOOKUP(H7,FeatureTable[],2,FALSE)</f>
        <v>17</v>
      </c>
      <c r="J7" s="14" t="str">
        <f>VLOOKUP(H7,FeatureTable[],3,FALSE)</f>
        <v>Product Matrix</v>
      </c>
      <c r="K7">
        <v>8</v>
      </c>
      <c r="L7">
        <v>8</v>
      </c>
      <c r="M7" t="s">
        <v>42</v>
      </c>
    </row>
    <row r="8" spans="1:13" x14ac:dyDescent="0.25">
      <c r="A8" s="16" t="s">
        <v>53</v>
      </c>
      <c r="B8" s="16">
        <f>SUMIF(Table3[Iteration],A8,Table3[Estimate])</f>
        <v>0</v>
      </c>
      <c r="C8" s="16">
        <f>SUMIF('Progress Tracking'!$B$4:$B$50,'Task Tracking'!A8,'Progress Tracking'!$D$4:$D$50)</f>
        <v>42</v>
      </c>
      <c r="D8" s="23">
        <f>B8/C8</f>
        <v>0</v>
      </c>
      <c r="E8" s="16" t="str">
        <f t="shared" si="0"/>
        <v/>
      </c>
      <c r="F8" t="s">
        <v>30</v>
      </c>
      <c r="G8" t="s">
        <v>36</v>
      </c>
      <c r="H8" s="12">
        <v>2</v>
      </c>
      <c r="I8" s="14">
        <f>VLOOKUP(H8,FeatureTable[],2,FALSE)</f>
        <v>20</v>
      </c>
      <c r="J8" s="14" t="str">
        <f>VLOOKUP(H8,FeatureTable[],3,FALSE)</f>
        <v>Product Detail Page</v>
      </c>
      <c r="K8">
        <v>3</v>
      </c>
      <c r="L8">
        <v>3</v>
      </c>
      <c r="M8" t="s">
        <v>37</v>
      </c>
    </row>
    <row r="9" spans="1:13" x14ac:dyDescent="0.25">
      <c r="E9" s="16" t="str">
        <f t="shared" si="0"/>
        <v/>
      </c>
      <c r="F9" t="s">
        <v>30</v>
      </c>
      <c r="G9" t="s">
        <v>39</v>
      </c>
      <c r="H9">
        <v>2</v>
      </c>
      <c r="I9" s="14">
        <f>VLOOKUP(H9,FeatureTable[],2,FALSE)</f>
        <v>20</v>
      </c>
      <c r="J9" s="14" t="str">
        <f>VLOOKUP(H9,FeatureTable[],3,FALSE)</f>
        <v>Product Detail Page</v>
      </c>
      <c r="K9">
        <v>2</v>
      </c>
      <c r="L9">
        <v>2</v>
      </c>
      <c r="M9" t="s">
        <v>38</v>
      </c>
    </row>
    <row r="10" spans="1:13" x14ac:dyDescent="0.25">
      <c r="E10" s="16" t="str">
        <f t="shared" si="0"/>
        <v/>
      </c>
      <c r="F10" t="s">
        <v>30</v>
      </c>
      <c r="G10" t="s">
        <v>55</v>
      </c>
      <c r="H10">
        <v>3</v>
      </c>
      <c r="I10" s="20">
        <f>VLOOKUP(H10,FeatureTable[],2,FALSE)</f>
        <v>30</v>
      </c>
      <c r="J10" s="20" t="str">
        <f>VLOOKUP(H10,FeatureTable[],3,FALSE)</f>
        <v>Admin Login</v>
      </c>
      <c r="K10">
        <v>2</v>
      </c>
      <c r="L10">
        <v>2</v>
      </c>
      <c r="M10" t="s">
        <v>57</v>
      </c>
    </row>
    <row r="11" spans="1:13" x14ac:dyDescent="0.25">
      <c r="E11" s="16" t="str">
        <f t="shared" si="0"/>
        <v/>
      </c>
      <c r="F11" t="s">
        <v>30</v>
      </c>
      <c r="G11" t="s">
        <v>56</v>
      </c>
      <c r="H11">
        <v>3</v>
      </c>
      <c r="I11" s="20">
        <f>VLOOKUP(H11,FeatureTable[],2,FALSE)</f>
        <v>30</v>
      </c>
      <c r="J11" s="20" t="str">
        <f>VLOOKUP(H11,FeatureTable[],3,FALSE)</f>
        <v>Admin Login</v>
      </c>
      <c r="K11">
        <v>8</v>
      </c>
      <c r="L11">
        <v>8</v>
      </c>
      <c r="M11" t="s">
        <v>58</v>
      </c>
    </row>
    <row r="12" spans="1:13" x14ac:dyDescent="0.25">
      <c r="E12" s="16" t="str">
        <f t="shared" si="0"/>
        <v/>
      </c>
      <c r="F12" t="s">
        <v>30</v>
      </c>
      <c r="G12" t="s">
        <v>59</v>
      </c>
      <c r="H12">
        <v>3</v>
      </c>
      <c r="I12" s="20">
        <f>VLOOKUP(H12,FeatureTable[],2,FALSE)</f>
        <v>30</v>
      </c>
      <c r="J12" s="20" t="str">
        <f>VLOOKUP(H12,FeatureTable[],3,FALSE)</f>
        <v>Admin Login</v>
      </c>
      <c r="K12">
        <v>12</v>
      </c>
      <c r="L12">
        <v>12</v>
      </c>
      <c r="M12" t="s">
        <v>60</v>
      </c>
    </row>
    <row r="13" spans="1:13" x14ac:dyDescent="0.25">
      <c r="E13" s="16" t="str">
        <f t="shared" si="0"/>
        <v/>
      </c>
      <c r="F13" t="s">
        <v>30</v>
      </c>
      <c r="G13" t="s">
        <v>61</v>
      </c>
      <c r="H13">
        <v>4</v>
      </c>
      <c r="I13" s="20">
        <f>VLOOKUP(H13,FeatureTable[],2,FALSE)</f>
        <v>40</v>
      </c>
      <c r="J13" s="20" t="str">
        <f>VLOOKUP(H13,FeatureTable[],3,FALSE)</f>
        <v>Product Edit Page</v>
      </c>
      <c r="K13">
        <v>4</v>
      </c>
      <c r="L13">
        <v>4</v>
      </c>
      <c r="M13" t="s">
        <v>62</v>
      </c>
    </row>
    <row r="14" spans="1:13" x14ac:dyDescent="0.25">
      <c r="E14" s="16" t="str">
        <f t="shared" si="0"/>
        <v/>
      </c>
      <c r="F14" t="s">
        <v>30</v>
      </c>
      <c r="G14" t="s">
        <v>63</v>
      </c>
      <c r="H14">
        <v>4</v>
      </c>
      <c r="I14" s="20">
        <f>VLOOKUP(H14,FeatureTable[],2,FALSE)</f>
        <v>40</v>
      </c>
      <c r="J14" s="20" t="str">
        <f>VLOOKUP(H14,FeatureTable[],3,FALSE)</f>
        <v>Product Edit Page</v>
      </c>
      <c r="K14">
        <v>4</v>
      </c>
      <c r="L14">
        <v>4</v>
      </c>
      <c r="M14" t="s">
        <v>64</v>
      </c>
    </row>
    <row r="15" spans="1:13" x14ac:dyDescent="0.25">
      <c r="E15" s="16" t="str">
        <f t="shared" si="0"/>
        <v/>
      </c>
      <c r="F15" t="s">
        <v>30</v>
      </c>
      <c r="G15" t="s">
        <v>65</v>
      </c>
      <c r="H15">
        <v>4</v>
      </c>
      <c r="I15" s="20">
        <f>VLOOKUP(H15,FeatureTable[],2,FALSE)</f>
        <v>40</v>
      </c>
      <c r="J15" s="20" t="str">
        <f>VLOOKUP(H15,FeatureTable[],3,FALSE)</f>
        <v>Product Edit Page</v>
      </c>
      <c r="K15">
        <v>1</v>
      </c>
      <c r="L15">
        <v>1</v>
      </c>
      <c r="M15" t="s">
        <v>74</v>
      </c>
    </row>
    <row r="16" spans="1:13" x14ac:dyDescent="0.25">
      <c r="E16" s="16" t="str">
        <f t="shared" si="0"/>
        <v/>
      </c>
      <c r="F16" s="16" t="s">
        <v>30</v>
      </c>
      <c r="G16" s="16" t="s">
        <v>66</v>
      </c>
      <c r="H16" s="16">
        <v>4</v>
      </c>
      <c r="I16" s="20">
        <f>VLOOKUP(H16,FeatureTable[],2,FALSE)</f>
        <v>40</v>
      </c>
      <c r="J16" s="20" t="str">
        <f>VLOOKUP(H16,FeatureTable[],3,FALSE)</f>
        <v>Product Edit Page</v>
      </c>
      <c r="K16" s="16">
        <v>3</v>
      </c>
      <c r="L16" s="16">
        <v>3</v>
      </c>
      <c r="M16" s="16" t="s">
        <v>67</v>
      </c>
    </row>
    <row r="17" spans="5:13" x14ac:dyDescent="0.25">
      <c r="E17" s="16" t="str">
        <f t="shared" si="0"/>
        <v/>
      </c>
      <c r="F17" s="16" t="s">
        <v>52</v>
      </c>
      <c r="G17" s="16" t="s">
        <v>68</v>
      </c>
      <c r="H17" s="16">
        <v>4</v>
      </c>
      <c r="I17" s="20">
        <f>VLOOKUP(H17,FeatureTable[],2,FALSE)</f>
        <v>40</v>
      </c>
      <c r="J17" s="20" t="str">
        <f>VLOOKUP(H17,FeatureTable[],3,FALSE)</f>
        <v>Product Edit Page</v>
      </c>
      <c r="K17" s="16">
        <v>6</v>
      </c>
      <c r="L17" s="16">
        <v>6</v>
      </c>
      <c r="M17" s="16" t="s">
        <v>70</v>
      </c>
    </row>
    <row r="18" spans="5:13" x14ac:dyDescent="0.25">
      <c r="E18" s="16" t="str">
        <f t="shared" si="0"/>
        <v/>
      </c>
      <c r="F18" t="s">
        <v>52</v>
      </c>
      <c r="G18" t="s">
        <v>69</v>
      </c>
      <c r="H18">
        <v>5</v>
      </c>
      <c r="I18" s="20">
        <f>VLOOKUP(H18,FeatureTable[],2,FALSE)</f>
        <v>50</v>
      </c>
      <c r="J18" s="20" t="str">
        <f>VLOOKUP(H18,FeatureTable[],3,FALSE)</f>
        <v>Category Edit</v>
      </c>
      <c r="K18">
        <v>3</v>
      </c>
      <c r="L18">
        <v>3</v>
      </c>
      <c r="M18" t="s">
        <v>71</v>
      </c>
    </row>
    <row r="19" spans="5:13" x14ac:dyDescent="0.25">
      <c r="E19" s="16" t="str">
        <f t="shared" si="0"/>
        <v/>
      </c>
      <c r="F19" t="s">
        <v>52</v>
      </c>
      <c r="G19" t="s">
        <v>72</v>
      </c>
      <c r="H19">
        <v>5</v>
      </c>
      <c r="I19" s="20">
        <f>VLOOKUP(H19,FeatureTable[],2,FALSE)</f>
        <v>50</v>
      </c>
      <c r="J19" s="20" t="str">
        <f>VLOOKUP(H19,FeatureTable[],3,FALSE)</f>
        <v>Category Edit</v>
      </c>
      <c r="K19">
        <v>1</v>
      </c>
      <c r="L19">
        <v>1</v>
      </c>
      <c r="M19" t="s">
        <v>73</v>
      </c>
    </row>
    <row r="20" spans="5:13" x14ac:dyDescent="0.25">
      <c r="E20" s="16" t="str">
        <f t="shared" si="0"/>
        <v/>
      </c>
      <c r="F20" t="s">
        <v>52</v>
      </c>
      <c r="G20" t="s">
        <v>75</v>
      </c>
      <c r="H20">
        <v>5</v>
      </c>
      <c r="I20" s="20">
        <f>VLOOKUP(H20,FeatureTable[],2,FALSE)</f>
        <v>50</v>
      </c>
      <c r="J20" s="20" t="str">
        <f>VLOOKUP(H20,FeatureTable[],3,FALSE)</f>
        <v>Category Edit</v>
      </c>
      <c r="K20">
        <v>4</v>
      </c>
      <c r="L20">
        <v>4</v>
      </c>
      <c r="M20" t="s">
        <v>76</v>
      </c>
    </row>
    <row r="21" spans="5:13" x14ac:dyDescent="0.25">
      <c r="E21" s="16" t="str">
        <f t="shared" si="0"/>
        <v/>
      </c>
      <c r="F21" s="16" t="s">
        <v>52</v>
      </c>
      <c r="G21" s="16" t="s">
        <v>77</v>
      </c>
      <c r="H21" s="16">
        <v>5</v>
      </c>
      <c r="I21" s="20">
        <f>VLOOKUP(H21,FeatureTable[],2,FALSE)</f>
        <v>50</v>
      </c>
      <c r="J21" s="20" t="str">
        <f>VLOOKUP(H21,FeatureTable[],3,FALSE)</f>
        <v>Category Edit</v>
      </c>
      <c r="K21" s="16">
        <v>4</v>
      </c>
      <c r="L21" s="16">
        <v>4</v>
      </c>
      <c r="M21" s="16" t="s">
        <v>78</v>
      </c>
    </row>
    <row r="22" spans="5:13" x14ac:dyDescent="0.25">
      <c r="E22" s="16" t="str">
        <f t="shared" si="0"/>
        <v/>
      </c>
      <c r="F22" t="s">
        <v>52</v>
      </c>
      <c r="G22" t="s">
        <v>7</v>
      </c>
      <c r="H22">
        <v>7</v>
      </c>
      <c r="I22" s="20">
        <f>VLOOKUP(H22,FeatureTable[],2,FALSE)</f>
        <v>55</v>
      </c>
      <c r="J22" s="20" t="str">
        <f>VLOOKUP(H22,FeatureTable[],3,FALSE)</f>
        <v>RELEASE 1!</v>
      </c>
      <c r="K22">
        <v>4</v>
      </c>
      <c r="L22">
        <v>4</v>
      </c>
      <c r="M22" t="s">
        <v>80</v>
      </c>
    </row>
    <row r="23" spans="5:13" x14ac:dyDescent="0.25">
      <c r="E23" s="16" t="str">
        <f t="shared" si="0"/>
        <v/>
      </c>
      <c r="F23" t="s">
        <v>52</v>
      </c>
      <c r="G23" t="s">
        <v>81</v>
      </c>
      <c r="H23">
        <v>6</v>
      </c>
      <c r="I23" s="20">
        <f>VLOOKUP(H23,FeatureTable[],2,FALSE)</f>
        <v>60</v>
      </c>
      <c r="J23" s="20" t="str">
        <f>VLOOKUP(H23,FeatureTable[],3,FALSE)</f>
        <v>Push product data to System Y</v>
      </c>
      <c r="K23">
        <v>4</v>
      </c>
      <c r="L23">
        <v>4</v>
      </c>
      <c r="M23" t="s">
        <v>82</v>
      </c>
    </row>
    <row r="24" spans="5:13" x14ac:dyDescent="0.25">
      <c r="E24" s="16" t="str">
        <f t="shared" si="0"/>
        <v/>
      </c>
      <c r="F24" s="32" t="s">
        <v>52</v>
      </c>
      <c r="G24" s="32" t="s">
        <v>83</v>
      </c>
      <c r="H24" s="32">
        <v>6</v>
      </c>
      <c r="I24" s="33">
        <f>VLOOKUP(H24,FeatureTable[],2,FALSE)</f>
        <v>60</v>
      </c>
      <c r="J24" s="33" t="str">
        <f>VLOOKUP(H24,FeatureTable[],3,FALSE)</f>
        <v>Push product data to System Y</v>
      </c>
      <c r="K24" s="32">
        <v>20</v>
      </c>
      <c r="L24" s="32">
        <v>20</v>
      </c>
      <c r="M24" s="32" t="s">
        <v>84</v>
      </c>
    </row>
  </sheetData>
  <mergeCells count="1">
    <mergeCell ref="H2:J2"/>
  </mergeCells>
  <conditionalFormatting sqref="D6">
    <cfRule type="dataBar" priority="4">
      <dataBar>
        <cfvo type="min"/>
        <cfvo type="num" val="1"/>
        <color rgb="FF63C384"/>
      </dataBar>
      <extLst>
        <ext xmlns:x14="http://schemas.microsoft.com/office/spreadsheetml/2009/9/main" uri="{B025F937-C7B1-47D3-B67F-A62EFF666E3E}">
          <x14:id>{FFB3316F-0737-4E24-A9FB-5E1CA19906B2}</x14:id>
        </ext>
      </extLst>
    </cfRule>
  </conditionalFormatting>
  <conditionalFormatting sqref="D7">
    <cfRule type="dataBar" priority="2">
      <dataBar>
        <cfvo type="min"/>
        <cfvo type="num" val="1"/>
        <color rgb="FF63C384"/>
      </dataBar>
      <extLst>
        <ext xmlns:x14="http://schemas.microsoft.com/office/spreadsheetml/2009/9/main" uri="{B025F937-C7B1-47D3-B67F-A62EFF666E3E}">
          <x14:id>{39071BE3-7A86-4256-BE4A-620B5C7C1E02}</x14:id>
        </ext>
      </extLst>
    </cfRule>
  </conditionalFormatting>
  <conditionalFormatting sqref="D8">
    <cfRule type="dataBar" priority="1">
      <dataBar>
        <cfvo type="min"/>
        <cfvo type="num" val="1"/>
        <color rgb="FF63C384"/>
      </dataBar>
      <extLst>
        <ext xmlns:x14="http://schemas.microsoft.com/office/spreadsheetml/2009/9/main" uri="{B025F937-C7B1-47D3-B67F-A62EFF666E3E}">
          <x14:id>{1654CEA2-8B89-420A-86C3-88B25FC97511}</x14:id>
        </ext>
      </extLst>
    </cfRule>
  </conditionalFormatting>
  <pageMargins left="0.7" right="0.7" top="0.75" bottom="0.75" header="0.3" footer="0.3"/>
  <pageSetup orientation="portrait" horizontalDpi="4294967293" verticalDpi="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1E75DDD9-8ABF-4CB7-9571-EF2502F725BA}">
            <x14:iconSet iconSet="3Symbols" showValue="0" custom="1">
              <x14:cfvo type="percent">
                <xm:f>0</xm:f>
              </x14:cfvo>
              <x14:cfvo type="percent">
                <xm:f>1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" iconId="2"/>
            </x14:iconSet>
          </x14:cfRule>
          <xm:sqref>E4:E24</xm:sqref>
        </x14:conditionalFormatting>
        <x14:conditionalFormatting xmlns:xm="http://schemas.microsoft.com/office/excel/2006/main">
          <x14:cfRule type="dataBar" id="{FFB3316F-0737-4E24-A9FB-5E1CA19906B2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m:sqref>D6</xm:sqref>
        </x14:conditionalFormatting>
        <x14:conditionalFormatting xmlns:xm="http://schemas.microsoft.com/office/excel/2006/main">
          <x14:cfRule type="dataBar" id="{39071BE3-7A86-4256-BE4A-620B5C7C1E02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m:sqref>D7</xm:sqref>
        </x14:conditionalFormatting>
        <x14:conditionalFormatting xmlns:xm="http://schemas.microsoft.com/office/excel/2006/main">
          <x14:cfRule type="dataBar" id="{1654CEA2-8B89-420A-86C3-88B25FC97511}">
            <x14:dataBar minLength="0" maxLength="100" gradient="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m:sqref>D8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7"/>
  <sheetViews>
    <sheetView workbookViewId="0">
      <pane ySplit="3" topLeftCell="A4" activePane="bottomLeft" state="frozen"/>
      <selection pane="bottomLeft" activeCell="L21" sqref="L21"/>
    </sheetView>
  </sheetViews>
  <sheetFormatPr defaultRowHeight="15" x14ac:dyDescent="0.25"/>
  <cols>
    <col min="3" max="3" width="9.7109375" bestFit="1" customWidth="1"/>
    <col min="4" max="4" width="10.28515625" bestFit="1" customWidth="1"/>
    <col min="5" max="5" width="15.42578125" bestFit="1" customWidth="1"/>
    <col min="6" max="6" width="16.5703125" bestFit="1" customWidth="1"/>
    <col min="8" max="8" width="10.42578125" bestFit="1" customWidth="1"/>
    <col min="12" max="12" width="13.140625" customWidth="1"/>
    <col min="13" max="13" width="22.28515625" customWidth="1"/>
    <col min="14" max="14" width="23.42578125" bestFit="1" customWidth="1"/>
  </cols>
  <sheetData>
    <row r="1" spans="2:11" x14ac:dyDescent="0.25">
      <c r="B1" s="31" t="s">
        <v>46</v>
      </c>
      <c r="C1" s="31"/>
      <c r="D1" s="31"/>
      <c r="E1" s="21">
        <v>40695</v>
      </c>
    </row>
    <row r="3" spans="2:11" x14ac:dyDescent="0.25">
      <c r="B3" s="25" t="s">
        <v>29</v>
      </c>
      <c r="C3" s="26" t="s">
        <v>47</v>
      </c>
      <c r="D3" s="27" t="s">
        <v>48</v>
      </c>
      <c r="E3" s="28" t="s">
        <v>49</v>
      </c>
      <c r="F3" s="29" t="s">
        <v>50</v>
      </c>
      <c r="G3" s="29"/>
      <c r="H3" s="30" t="s">
        <v>51</v>
      </c>
    </row>
    <row r="4" spans="2:11" x14ac:dyDescent="0.25">
      <c r="B4" s="20" t="s">
        <v>30</v>
      </c>
      <c r="C4" s="21">
        <f>E1</f>
        <v>40695</v>
      </c>
      <c r="D4" s="22">
        <v>6</v>
      </c>
      <c r="E4" s="20">
        <f>SUMIF(B5:B50,$B4,D5:D50)</f>
        <v>54</v>
      </c>
      <c r="F4">
        <v>56</v>
      </c>
      <c r="H4" s="20">
        <f>SUMIF(Table3[Iteration],'Progress Tracking'!$B4,Table3[Remaining])</f>
        <v>47</v>
      </c>
    </row>
    <row r="5" spans="2:11" x14ac:dyDescent="0.25">
      <c r="B5" s="20" t="s">
        <v>30</v>
      </c>
      <c r="C5" s="21">
        <f>C4+ IF(WEEKDAY(C4) = 6,3,1)</f>
        <v>40696</v>
      </c>
      <c r="D5" s="22">
        <v>6</v>
      </c>
      <c r="E5" s="20">
        <f t="shared" ref="E5:E30" si="0">SUMIF(B6:B51,$B5,D6:D51)</f>
        <v>48</v>
      </c>
      <c r="F5" s="16">
        <v>47</v>
      </c>
      <c r="H5" s="20">
        <f>SUMIF(Table3[Iteration],'Progress Tracking'!$B5,Table3[Remaining])</f>
        <v>47</v>
      </c>
    </row>
    <row r="6" spans="2:11" x14ac:dyDescent="0.25">
      <c r="B6" s="20" t="s">
        <v>30</v>
      </c>
      <c r="C6" s="21">
        <f>C5+ IF(WEEKDAY(C5) = 6,3,1)</f>
        <v>40697</v>
      </c>
      <c r="D6" s="22">
        <v>6</v>
      </c>
      <c r="E6" s="20">
        <f t="shared" si="0"/>
        <v>42</v>
      </c>
      <c r="F6" s="16"/>
      <c r="H6" s="20">
        <f>SUMIF(Table3[Iteration],'Progress Tracking'!$B6,Table3[Remaining])</f>
        <v>47</v>
      </c>
    </row>
    <row r="7" spans="2:11" x14ac:dyDescent="0.25">
      <c r="B7" s="20" t="s">
        <v>30</v>
      </c>
      <c r="C7" s="21">
        <f t="shared" ref="C7:C10" si="1">C6+ IF(WEEKDAY(C6) = 6,3,1)</f>
        <v>40700</v>
      </c>
      <c r="D7" s="22">
        <v>6</v>
      </c>
      <c r="E7" s="20">
        <f t="shared" si="0"/>
        <v>36</v>
      </c>
      <c r="F7" s="16"/>
      <c r="H7" s="20">
        <f>SUMIF(Table3[Iteration],'Progress Tracking'!$B7,Table3[Remaining])</f>
        <v>47</v>
      </c>
    </row>
    <row r="8" spans="2:11" x14ac:dyDescent="0.25">
      <c r="B8" s="20" t="s">
        <v>30</v>
      </c>
      <c r="C8" s="21">
        <f t="shared" si="1"/>
        <v>40701</v>
      </c>
      <c r="D8" s="22">
        <v>6</v>
      </c>
      <c r="E8" s="20">
        <f t="shared" si="0"/>
        <v>30</v>
      </c>
      <c r="F8" s="16"/>
      <c r="H8" s="20">
        <f>SUMIF(Table3[Iteration],'Progress Tracking'!$B8,Table3[Remaining])</f>
        <v>47</v>
      </c>
    </row>
    <row r="9" spans="2:11" x14ac:dyDescent="0.25">
      <c r="B9" s="20" t="s">
        <v>30</v>
      </c>
      <c r="C9" s="21">
        <f t="shared" si="1"/>
        <v>40702</v>
      </c>
      <c r="D9" s="22">
        <v>6</v>
      </c>
      <c r="E9" s="20">
        <f t="shared" si="0"/>
        <v>24</v>
      </c>
      <c r="F9" s="16"/>
      <c r="H9" s="20">
        <f>SUMIF(Table3[Iteration],'Progress Tracking'!$B9,Table3[Remaining])</f>
        <v>47</v>
      </c>
    </row>
    <row r="10" spans="2:11" x14ac:dyDescent="0.25">
      <c r="B10" s="20" t="s">
        <v>30</v>
      </c>
      <c r="C10" s="21">
        <f t="shared" si="1"/>
        <v>40703</v>
      </c>
      <c r="D10" s="22">
        <v>6</v>
      </c>
      <c r="E10" s="20">
        <f t="shared" si="0"/>
        <v>18</v>
      </c>
      <c r="F10" s="16"/>
      <c r="H10" s="20">
        <f>SUMIF(Table3[Iteration],'Progress Tracking'!$B10,Table3[Remaining])</f>
        <v>47</v>
      </c>
    </row>
    <row r="11" spans="2:11" x14ac:dyDescent="0.25">
      <c r="B11" s="20" t="s">
        <v>30</v>
      </c>
      <c r="C11" s="21">
        <f t="shared" ref="C11:C30" si="2">C10+ IF(WEEKDAY(C10) = 6,3,1)</f>
        <v>40704</v>
      </c>
      <c r="D11" s="22">
        <v>6</v>
      </c>
      <c r="E11" s="20">
        <f t="shared" si="0"/>
        <v>12</v>
      </c>
      <c r="F11" s="16"/>
      <c r="H11" s="20">
        <f>SUMIF(Table3[Iteration],'Progress Tracking'!$B11,Table3[Remaining])</f>
        <v>47</v>
      </c>
    </row>
    <row r="12" spans="2:11" x14ac:dyDescent="0.25">
      <c r="B12" s="20" t="s">
        <v>30</v>
      </c>
      <c r="C12" s="21">
        <f t="shared" si="2"/>
        <v>40707</v>
      </c>
      <c r="D12" s="22">
        <v>6</v>
      </c>
      <c r="E12" s="20">
        <f t="shared" si="0"/>
        <v>6</v>
      </c>
      <c r="F12" s="16"/>
      <c r="H12" s="20">
        <f>SUMIF(Table3[Iteration],'Progress Tracking'!$B12,Table3[Remaining])</f>
        <v>47</v>
      </c>
    </row>
    <row r="13" spans="2:11" x14ac:dyDescent="0.25">
      <c r="B13" s="20" t="s">
        <v>30</v>
      </c>
      <c r="C13" s="21">
        <f t="shared" si="2"/>
        <v>40708</v>
      </c>
      <c r="D13" s="22">
        <v>6</v>
      </c>
      <c r="E13" s="20">
        <f t="shared" si="0"/>
        <v>0</v>
      </c>
      <c r="F13" s="16"/>
      <c r="H13" s="20">
        <f>SUMIF(Table3[Iteration],'Progress Tracking'!$B13,Table3[Remaining])</f>
        <v>47</v>
      </c>
      <c r="J13">
        <f>(F4-F13)/(E4-E13)*D4</f>
        <v>6.2222222222222214</v>
      </c>
      <c r="K13" s="16" t="s">
        <v>54</v>
      </c>
    </row>
    <row r="14" spans="2:11" x14ac:dyDescent="0.25">
      <c r="B14" s="20" t="s">
        <v>52</v>
      </c>
      <c r="C14" s="21">
        <f t="shared" si="2"/>
        <v>40709</v>
      </c>
      <c r="D14" s="22">
        <v>6</v>
      </c>
      <c r="E14" s="20">
        <f t="shared" si="0"/>
        <v>54</v>
      </c>
      <c r="F14" s="16"/>
      <c r="H14" s="20">
        <f>SUMIF(Table3[Iteration],'Progress Tracking'!$B14,Table3[Remaining])</f>
        <v>46</v>
      </c>
    </row>
    <row r="15" spans="2:11" x14ac:dyDescent="0.25">
      <c r="B15" s="20" t="s">
        <v>52</v>
      </c>
      <c r="C15" s="21">
        <f t="shared" si="2"/>
        <v>40710</v>
      </c>
      <c r="D15" s="22">
        <v>6</v>
      </c>
      <c r="E15" s="20">
        <f t="shared" si="0"/>
        <v>48</v>
      </c>
      <c r="F15" s="16"/>
      <c r="H15" s="20">
        <f>SUMIF(Table3[Iteration],'Progress Tracking'!$B15,Table3[Remaining])</f>
        <v>46</v>
      </c>
    </row>
    <row r="16" spans="2:11" x14ac:dyDescent="0.25">
      <c r="B16" s="20" t="s">
        <v>52</v>
      </c>
      <c r="C16" s="21">
        <f t="shared" si="2"/>
        <v>40711</v>
      </c>
      <c r="D16" s="22">
        <v>6</v>
      </c>
      <c r="E16" s="20">
        <f t="shared" si="0"/>
        <v>42</v>
      </c>
      <c r="F16" s="16"/>
      <c r="H16" s="20">
        <f>SUMIF(Table3[Iteration],'Progress Tracking'!$B16,Table3[Remaining])</f>
        <v>46</v>
      </c>
    </row>
    <row r="17" spans="2:14" x14ac:dyDescent="0.25">
      <c r="B17" s="20" t="s">
        <v>52</v>
      </c>
      <c r="C17" s="21">
        <f t="shared" si="2"/>
        <v>40714</v>
      </c>
      <c r="D17" s="22">
        <v>6</v>
      </c>
      <c r="E17" s="20">
        <f t="shared" si="0"/>
        <v>36</v>
      </c>
      <c r="F17" s="16"/>
      <c r="H17" s="20">
        <f>SUMIF(Table3[Iteration],'Progress Tracking'!$B17,Table3[Remaining])</f>
        <v>46</v>
      </c>
    </row>
    <row r="18" spans="2:14" x14ac:dyDescent="0.25">
      <c r="B18" s="20" t="s">
        <v>52</v>
      </c>
      <c r="C18" s="21">
        <f t="shared" si="2"/>
        <v>40715</v>
      </c>
      <c r="D18" s="22">
        <v>6</v>
      </c>
      <c r="E18" s="20">
        <f t="shared" si="0"/>
        <v>30</v>
      </c>
      <c r="F18" s="16"/>
      <c r="H18" s="20">
        <f>SUMIF(Table3[Iteration],'Progress Tracking'!$B18,Table3[Remaining])</f>
        <v>46</v>
      </c>
    </row>
    <row r="19" spans="2:14" x14ac:dyDescent="0.25">
      <c r="B19" s="20" t="s">
        <v>52</v>
      </c>
      <c r="C19" s="21">
        <f t="shared" si="2"/>
        <v>40716</v>
      </c>
      <c r="D19" s="22">
        <v>6</v>
      </c>
      <c r="E19" s="20">
        <f t="shared" si="0"/>
        <v>24</v>
      </c>
      <c r="F19" s="16"/>
      <c r="H19" s="20">
        <f>SUMIF(Table3[Iteration],'Progress Tracking'!$B19,Table3[Remaining])</f>
        <v>46</v>
      </c>
    </row>
    <row r="20" spans="2:14" x14ac:dyDescent="0.25">
      <c r="B20" s="20" t="s">
        <v>52</v>
      </c>
      <c r="C20" s="21">
        <f t="shared" si="2"/>
        <v>40717</v>
      </c>
      <c r="D20" s="22">
        <v>6</v>
      </c>
      <c r="E20" s="20">
        <f t="shared" si="0"/>
        <v>18</v>
      </c>
      <c r="F20" s="16"/>
      <c r="H20" s="20">
        <f>SUMIF(Table3[Iteration],'Progress Tracking'!$B20,Table3[Remaining])</f>
        <v>46</v>
      </c>
    </row>
    <row r="21" spans="2:14" x14ac:dyDescent="0.25">
      <c r="B21" s="20" t="s">
        <v>52</v>
      </c>
      <c r="C21" s="21">
        <f t="shared" si="2"/>
        <v>40718</v>
      </c>
      <c r="D21" s="22">
        <v>6</v>
      </c>
      <c r="E21" s="20">
        <f t="shared" si="0"/>
        <v>12</v>
      </c>
      <c r="F21" s="16"/>
      <c r="H21" s="20">
        <f>SUMIF(Table3[Iteration],'Progress Tracking'!$B21,Table3[Remaining])</f>
        <v>46</v>
      </c>
    </row>
    <row r="22" spans="2:14" x14ac:dyDescent="0.25">
      <c r="B22" s="20" t="s">
        <v>52</v>
      </c>
      <c r="C22" s="21">
        <f t="shared" si="2"/>
        <v>40721</v>
      </c>
      <c r="D22" s="22">
        <v>6</v>
      </c>
      <c r="E22" s="20">
        <f t="shared" si="0"/>
        <v>6</v>
      </c>
      <c r="F22" s="16"/>
      <c r="H22" s="20">
        <f>SUMIF(Table3[Iteration],'Progress Tracking'!$B22,Table3[Remaining])</f>
        <v>46</v>
      </c>
    </row>
    <row r="23" spans="2:14" x14ac:dyDescent="0.25">
      <c r="B23" s="20" t="s">
        <v>52</v>
      </c>
      <c r="C23" s="21">
        <f t="shared" si="2"/>
        <v>40722</v>
      </c>
      <c r="D23" s="22">
        <v>6</v>
      </c>
      <c r="E23" s="20">
        <f t="shared" si="0"/>
        <v>0</v>
      </c>
      <c r="F23" s="16"/>
      <c r="H23" s="20">
        <f>SUMIF(Table3[Iteration],'Progress Tracking'!$B23,Table3[Remaining])</f>
        <v>46</v>
      </c>
      <c r="J23" s="16">
        <f>(F14-F23)/(E14-E23)*D14</f>
        <v>0</v>
      </c>
      <c r="K23" s="16" t="s">
        <v>54</v>
      </c>
    </row>
    <row r="24" spans="2:14" x14ac:dyDescent="0.25">
      <c r="B24" s="20" t="s">
        <v>53</v>
      </c>
      <c r="C24" s="21">
        <f t="shared" si="2"/>
        <v>40723</v>
      </c>
      <c r="D24" s="22">
        <v>6</v>
      </c>
      <c r="E24" s="20">
        <f t="shared" si="0"/>
        <v>36</v>
      </c>
      <c r="F24" s="16"/>
      <c r="H24" s="20">
        <f>SUMIF(Table3[Iteration],'Progress Tracking'!$B24,Table3[Remaining])</f>
        <v>0</v>
      </c>
      <c r="L24" s="19" t="s">
        <v>29</v>
      </c>
      <c r="M24" s="16" t="s">
        <v>30</v>
      </c>
    </row>
    <row r="25" spans="2:14" x14ac:dyDescent="0.25">
      <c r="B25" s="20" t="s">
        <v>53</v>
      </c>
      <c r="C25" s="21">
        <f t="shared" si="2"/>
        <v>40724</v>
      </c>
      <c r="D25" s="22">
        <v>6</v>
      </c>
      <c r="E25" s="20">
        <f t="shared" si="0"/>
        <v>30</v>
      </c>
      <c r="F25" s="16"/>
      <c r="H25" s="20">
        <f>SUMIF(Table3[Iteration],'Progress Tracking'!$B25,Table3[Remaining])</f>
        <v>0</v>
      </c>
      <c r="J25" s="16"/>
      <c r="K25" s="16"/>
    </row>
    <row r="26" spans="2:14" x14ac:dyDescent="0.25">
      <c r="B26" s="20" t="s">
        <v>53</v>
      </c>
      <c r="C26" s="21">
        <f t="shared" si="2"/>
        <v>40725</v>
      </c>
      <c r="D26" s="22">
        <v>6</v>
      </c>
      <c r="E26" s="20">
        <f t="shared" si="0"/>
        <v>24</v>
      </c>
      <c r="F26" s="16"/>
      <c r="H26" s="20">
        <f>SUMIF(Table3[Iteration],'Progress Tracking'!$B26,Table3[Remaining])</f>
        <v>0</v>
      </c>
      <c r="L26" s="19" t="s">
        <v>86</v>
      </c>
      <c r="M26" s="16" t="s">
        <v>88</v>
      </c>
      <c r="N26" s="16" t="s">
        <v>89</v>
      </c>
    </row>
    <row r="27" spans="2:14" x14ac:dyDescent="0.25">
      <c r="B27" s="20" t="s">
        <v>53</v>
      </c>
      <c r="C27" s="21">
        <f t="shared" si="2"/>
        <v>40728</v>
      </c>
      <c r="D27" s="22">
        <v>6</v>
      </c>
      <c r="E27" s="20">
        <f t="shared" si="0"/>
        <v>18</v>
      </c>
      <c r="F27" s="16"/>
      <c r="H27" s="20">
        <f>SUMIF(Table3[Iteration],'Progress Tracking'!$B27,Table3[Remaining])</f>
        <v>0</v>
      </c>
      <c r="L27" s="34">
        <v>40695</v>
      </c>
      <c r="M27" s="18">
        <v>54</v>
      </c>
      <c r="N27" s="18">
        <v>56</v>
      </c>
    </row>
    <row r="28" spans="2:14" x14ac:dyDescent="0.25">
      <c r="B28" s="20" t="s">
        <v>53</v>
      </c>
      <c r="C28" s="21">
        <f t="shared" si="2"/>
        <v>40729</v>
      </c>
      <c r="D28" s="22">
        <v>6</v>
      </c>
      <c r="E28" s="20">
        <f t="shared" si="0"/>
        <v>12</v>
      </c>
      <c r="F28" s="16"/>
      <c r="H28" s="20">
        <f>SUMIF(Table3[Iteration],'Progress Tracking'!$B28,Table3[Remaining])</f>
        <v>0</v>
      </c>
      <c r="L28" s="34">
        <v>40696</v>
      </c>
      <c r="M28" s="18">
        <v>48</v>
      </c>
      <c r="N28" s="18">
        <v>47</v>
      </c>
    </row>
    <row r="29" spans="2:14" x14ac:dyDescent="0.25">
      <c r="B29" s="20" t="s">
        <v>53</v>
      </c>
      <c r="C29" s="21">
        <f t="shared" si="2"/>
        <v>40730</v>
      </c>
      <c r="D29" s="22">
        <v>6</v>
      </c>
      <c r="E29" s="20">
        <f t="shared" si="0"/>
        <v>6</v>
      </c>
      <c r="F29" s="16"/>
      <c r="H29" s="20">
        <f>SUMIF(Table3[Iteration],'Progress Tracking'!$B29,Table3[Remaining])</f>
        <v>0</v>
      </c>
      <c r="L29" s="34">
        <v>40697</v>
      </c>
      <c r="M29" s="18">
        <v>42</v>
      </c>
      <c r="N29" s="18"/>
    </row>
    <row r="30" spans="2:14" x14ac:dyDescent="0.25">
      <c r="B30" s="20" t="s">
        <v>53</v>
      </c>
      <c r="C30" s="21">
        <f t="shared" si="2"/>
        <v>40731</v>
      </c>
      <c r="D30" s="22">
        <v>6</v>
      </c>
      <c r="E30" s="20">
        <f t="shared" si="0"/>
        <v>0</v>
      </c>
      <c r="F30" s="16"/>
      <c r="H30" s="20">
        <f>SUMIF(Table3[Iteration],'Progress Tracking'!$B30,Table3[Remaining])</f>
        <v>0</v>
      </c>
      <c r="L30" s="34">
        <v>40700</v>
      </c>
      <c r="M30" s="18">
        <v>36</v>
      </c>
      <c r="N30" s="18"/>
    </row>
    <row r="31" spans="2:14" x14ac:dyDescent="0.25">
      <c r="L31" s="34">
        <v>40701</v>
      </c>
      <c r="M31" s="18">
        <v>30</v>
      </c>
      <c r="N31" s="18"/>
    </row>
    <row r="32" spans="2:14" x14ac:dyDescent="0.25">
      <c r="L32" s="34">
        <v>40702</v>
      </c>
      <c r="M32" s="18">
        <v>24</v>
      </c>
      <c r="N32" s="18"/>
    </row>
    <row r="33" spans="12:14" x14ac:dyDescent="0.25">
      <c r="L33" s="34">
        <v>40703</v>
      </c>
      <c r="M33" s="18">
        <v>18</v>
      </c>
      <c r="N33" s="18"/>
    </row>
    <row r="34" spans="12:14" x14ac:dyDescent="0.25">
      <c r="L34" s="34">
        <v>40704</v>
      </c>
      <c r="M34" s="18">
        <v>12</v>
      </c>
      <c r="N34" s="18"/>
    </row>
    <row r="35" spans="12:14" x14ac:dyDescent="0.25">
      <c r="L35" s="34">
        <v>40707</v>
      </c>
      <c r="M35" s="18">
        <v>6</v>
      </c>
      <c r="N35" s="18"/>
    </row>
    <row r="36" spans="12:14" x14ac:dyDescent="0.25">
      <c r="L36" s="34">
        <v>40708</v>
      </c>
      <c r="M36" s="18">
        <v>0</v>
      </c>
      <c r="N36" s="18"/>
    </row>
    <row r="37" spans="12:14" x14ac:dyDescent="0.25">
      <c r="L37" s="34" t="s">
        <v>87</v>
      </c>
      <c r="M37" s="18">
        <v>270</v>
      </c>
      <c r="N37" s="18">
        <v>103</v>
      </c>
    </row>
  </sheetData>
  <mergeCells count="1">
    <mergeCell ref="B1:D1"/>
  </mergeCells>
  <conditionalFormatting sqref="B4:H50">
    <cfRule type="expression" dxfId="0" priority="1">
      <formula>$B4&lt;&gt;$B5</formula>
    </cfRule>
  </conditionalFormatting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Features</vt:lpstr>
      <vt:lpstr>Task Tracking</vt:lpstr>
      <vt:lpstr>Progress Tracking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Tarwn</dc:creator>
  <cp:lastModifiedBy>Tarwn</cp:lastModifiedBy>
  <dcterms:created xsi:type="dcterms:W3CDTF">2011-07-17T11:31:09Z</dcterms:created>
  <dcterms:modified xsi:type="dcterms:W3CDTF">2011-07-17T14:08:10Z</dcterms:modified>
</cp:coreProperties>
</file>